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35" windowWidth="17715" windowHeight="12330"/>
  </bookViews>
  <sheets>
    <sheet name="DUA-36,-37" sheetId="2" r:id="rId1"/>
  </sheets>
  <calcPr calcId="145621"/>
</workbook>
</file>

<file path=xl/calcChain.xml><?xml version="1.0" encoding="utf-8"?>
<calcChain xmlns="http://schemas.openxmlformats.org/spreadsheetml/2006/main">
  <c r="I32" i="2" l="1"/>
  <c r="I31" i="2"/>
  <c r="I25" i="2"/>
  <c r="I24" i="2"/>
  <c r="I23" i="2"/>
  <c r="I22" i="2"/>
  <c r="I17" i="2"/>
  <c r="I11" i="2"/>
  <c r="H11" i="2"/>
  <c r="G11" i="2"/>
  <c r="G12" i="2" s="1"/>
  <c r="F11" i="2"/>
  <c r="H12" i="2" s="1"/>
  <c r="G13" i="2" l="1"/>
  <c r="M12" i="2"/>
  <c r="M11" i="2"/>
  <c r="O11" i="2"/>
  <c r="I12" i="2"/>
  <c r="O12" i="2" s="1"/>
  <c r="L11" i="2"/>
  <c r="N11" i="2"/>
  <c r="F12" i="2"/>
  <c r="H13" i="2" l="1"/>
  <c r="F13" i="2"/>
  <c r="N12" i="2"/>
  <c r="L12" i="2"/>
  <c r="I13" i="2"/>
  <c r="O13" i="2" s="1"/>
  <c r="G14" i="2"/>
  <c r="I14" i="2"/>
  <c r="M13" i="2"/>
  <c r="I15" i="2" l="1"/>
  <c r="O14" i="2"/>
  <c r="G15" i="2"/>
  <c r="M14" i="2"/>
  <c r="H14" i="2"/>
  <c r="F14" i="2"/>
  <c r="N13" i="2"/>
  <c r="L13" i="2"/>
  <c r="H15" i="2" l="1"/>
  <c r="F15" i="2"/>
  <c r="N14" i="2"/>
  <c r="L14" i="2"/>
  <c r="I16" i="2"/>
  <c r="O15" i="2"/>
  <c r="G16" i="2"/>
  <c r="M15" i="2"/>
  <c r="H16" i="2" l="1"/>
  <c r="F16" i="2"/>
  <c r="N15" i="2"/>
  <c r="L15" i="2"/>
  <c r="O16" i="2"/>
  <c r="G17" i="2"/>
  <c r="M16" i="2"/>
  <c r="I18" i="2" l="1"/>
  <c r="O17" i="2"/>
  <c r="G18" i="2"/>
  <c r="M17" i="2"/>
  <c r="H17" i="2"/>
  <c r="F17" i="2"/>
  <c r="N16" i="2"/>
  <c r="L16" i="2"/>
  <c r="H18" i="2" l="1"/>
  <c r="F18" i="2"/>
  <c r="N17" i="2"/>
  <c r="L17" i="2"/>
  <c r="I19" i="2"/>
  <c r="O18" i="2"/>
  <c r="G19" i="2"/>
  <c r="M18" i="2"/>
  <c r="H19" i="2" l="1"/>
  <c r="F19" i="2"/>
  <c r="N18" i="2"/>
  <c r="L18" i="2"/>
  <c r="I20" i="2"/>
  <c r="O19" i="2"/>
  <c r="G20" i="2"/>
  <c r="M19" i="2"/>
  <c r="H20" i="2" l="1"/>
  <c r="F20" i="2"/>
  <c r="N19" i="2"/>
  <c r="L19" i="2"/>
  <c r="I21" i="2"/>
  <c r="O20" i="2"/>
  <c r="G21" i="2"/>
  <c r="M20" i="2"/>
  <c r="O21" i="2" l="1"/>
  <c r="G22" i="2"/>
  <c r="M21" i="2"/>
  <c r="H21" i="2"/>
  <c r="F21" i="2"/>
  <c r="N20" i="2"/>
  <c r="L20" i="2"/>
  <c r="O22" i="2" l="1"/>
  <c r="G23" i="2"/>
  <c r="M22" i="2"/>
  <c r="H22" i="2"/>
  <c r="F22" i="2"/>
  <c r="N21" i="2"/>
  <c r="L21" i="2"/>
  <c r="O23" i="2" l="1"/>
  <c r="G24" i="2"/>
  <c r="M23" i="2"/>
  <c r="H23" i="2"/>
  <c r="F23" i="2"/>
  <c r="N22" i="2"/>
  <c r="L22" i="2"/>
  <c r="O24" i="2" l="1"/>
  <c r="G25" i="2"/>
  <c r="M24" i="2"/>
  <c r="H24" i="2"/>
  <c r="F24" i="2"/>
  <c r="N23" i="2"/>
  <c r="L23" i="2"/>
  <c r="I26" i="2" l="1"/>
  <c r="O25" i="2"/>
  <c r="G26" i="2"/>
  <c r="M25" i="2"/>
  <c r="H25" i="2"/>
  <c r="F25" i="2"/>
  <c r="N24" i="2"/>
  <c r="L24" i="2"/>
  <c r="H26" i="2" l="1"/>
  <c r="F26" i="2"/>
  <c r="N25" i="2"/>
  <c r="L25" i="2"/>
  <c r="I27" i="2"/>
  <c r="G27" i="2"/>
  <c r="O26" i="2"/>
  <c r="M26" i="2"/>
  <c r="I28" i="2" l="1"/>
  <c r="G28" i="2"/>
  <c r="O27" i="2"/>
  <c r="M27" i="2"/>
  <c r="H27" i="2"/>
  <c r="F27" i="2"/>
  <c r="N26" i="2"/>
  <c r="L26" i="2"/>
  <c r="H28" i="2" l="1"/>
  <c r="F28" i="2"/>
  <c r="N27" i="2"/>
  <c r="L27" i="2"/>
  <c r="I29" i="2"/>
  <c r="G29" i="2"/>
  <c r="O28" i="2"/>
  <c r="M28" i="2"/>
  <c r="I30" i="2" l="1"/>
  <c r="G30" i="2"/>
  <c r="O29" i="2"/>
  <c r="M29" i="2"/>
  <c r="H29" i="2"/>
  <c r="F29" i="2"/>
  <c r="N28" i="2"/>
  <c r="L28" i="2"/>
  <c r="H30" i="2" l="1"/>
  <c r="F30" i="2"/>
  <c r="N29" i="2"/>
  <c r="L29" i="2"/>
  <c r="G31" i="2"/>
  <c r="O30" i="2"/>
  <c r="M30" i="2"/>
  <c r="H31" i="2" l="1"/>
  <c r="F31" i="2"/>
  <c r="N30" i="2"/>
  <c r="L30" i="2"/>
  <c r="G32" i="2"/>
  <c r="O31" i="2"/>
  <c r="M31" i="2"/>
  <c r="H32" i="2" l="1"/>
  <c r="F32" i="2"/>
  <c r="N31" i="2"/>
  <c r="L31" i="2"/>
  <c r="I33" i="2"/>
  <c r="G33" i="2"/>
  <c r="O32" i="2"/>
  <c r="M32" i="2"/>
  <c r="I34" i="2" l="1"/>
  <c r="G34" i="2"/>
  <c r="O33" i="2"/>
  <c r="M33" i="2"/>
  <c r="H33" i="2"/>
  <c r="F33" i="2"/>
  <c r="N32" i="2"/>
  <c r="L32" i="2"/>
  <c r="H34" i="2" l="1"/>
  <c r="F34" i="2"/>
  <c r="N33" i="2"/>
  <c r="L33" i="2"/>
  <c r="I35" i="2"/>
  <c r="G35" i="2"/>
  <c r="O34" i="2"/>
  <c r="M34" i="2"/>
  <c r="O35" i="2" l="1"/>
  <c r="M35" i="2"/>
  <c r="H35" i="2"/>
  <c r="F35" i="2"/>
  <c r="N34" i="2"/>
  <c r="L34" i="2"/>
  <c r="N35" i="2" l="1"/>
  <c r="L35" i="2"/>
</calcChain>
</file>

<file path=xl/sharedStrings.xml><?xml version="1.0" encoding="utf-8"?>
<sst xmlns="http://schemas.openxmlformats.org/spreadsheetml/2006/main" count="31" uniqueCount="24">
  <si>
    <t>DUA-36, -37 Fahrstreifen</t>
  </si>
  <si>
    <t>Parameter</t>
  </si>
  <si>
    <t>Normal</t>
  </si>
  <si>
    <t>qKfzStart</t>
  </si>
  <si>
    <t>Fz/h</t>
  </si>
  <si>
    <t>vKfzStart</t>
  </si>
  <si>
    <t>km/h</t>
  </si>
  <si>
    <t>alpha</t>
  </si>
  <si>
    <t>beta</t>
  </si>
  <si>
    <t>Zeile</t>
  </si>
  <si>
    <t>Eingangsdaten</t>
  </si>
  <si>
    <t>T</t>
  </si>
  <si>
    <t>qKfz</t>
  </si>
  <si>
    <t>vKfz</t>
  </si>
  <si>
    <t>qNeu</t>
  </si>
  <si>
    <t>vNeu</t>
  </si>
  <si>
    <t>DqNeu</t>
  </si>
  <si>
    <t>DvNeu</t>
  </si>
  <si>
    <t>qKfzG</t>
  </si>
  <si>
    <t>vKfzG</t>
  </si>
  <si>
    <t>qKfzP</t>
  </si>
  <si>
    <t>vKfzP</t>
  </si>
  <si>
    <t>Sek.</t>
  </si>
  <si>
    <t>min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</si>
</sst>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0"/>
      <color theme="1"/>
      <name val="Arial"/>
      <family val="2"/>
    </font>
    <font>
      <b/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Font="1"/>
    <xf numFmtId="0" fontId="1" fillId="0" borderId="0" xfId="0" applyFont="1"/>
    <xf numFmtId="0" fontId="0" fillId="0" borderId="0" xfId="0" applyBorder="1"/>
    <xf numFmtId="0" fontId="0" fillId="0" borderId="0" xfId="0" applyFill="1" applyBorder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5"/>
  <sheetViews>
    <sheetView tabSelected="1" zoomScaleNormal="100" workbookViewId="0">
      <pane xSplit="1" ySplit="10" topLeftCell="B11" activePane="bottomRight" state="frozen"/>
      <selection pane="topRight" activeCell="B1" sqref="B1"/>
      <selection pane="bottomLeft" activeCell="A11" sqref="A11"/>
      <selection pane="bottomRight"/>
    </sheetView>
  </sheetViews>
  <sheetFormatPr baseColWidth="10" defaultRowHeight="12.75" x14ac:dyDescent="0.2"/>
  <cols>
    <col min="1" max="1" width="7.7109375" customWidth="1"/>
    <col min="2" max="21" width="5.7109375" customWidth="1"/>
  </cols>
  <sheetData>
    <row r="1" spans="1:15" x14ac:dyDescent="0.2">
      <c r="B1" t="s">
        <v>0</v>
      </c>
    </row>
    <row r="2" spans="1:15" x14ac:dyDescent="0.2">
      <c r="B2" t="s">
        <v>1</v>
      </c>
    </row>
    <row r="3" spans="1:15" x14ac:dyDescent="0.2">
      <c r="B3" t="s">
        <v>2</v>
      </c>
    </row>
    <row r="4" spans="1:15" x14ac:dyDescent="0.2">
      <c r="B4" t="s">
        <v>3</v>
      </c>
      <c r="D4">
        <v>490</v>
      </c>
      <c r="E4" t="s">
        <v>4</v>
      </c>
      <c r="G4" s="1"/>
      <c r="H4" s="1"/>
      <c r="I4" s="1"/>
    </row>
    <row r="5" spans="1:15" x14ac:dyDescent="0.2">
      <c r="B5" t="s">
        <v>5</v>
      </c>
      <c r="D5">
        <v>95</v>
      </c>
      <c r="E5" t="s">
        <v>6</v>
      </c>
    </row>
    <row r="6" spans="1:15" x14ac:dyDescent="0.2">
      <c r="B6" t="s">
        <v>7</v>
      </c>
      <c r="C6">
        <v>1</v>
      </c>
      <c r="D6">
        <v>0.21</v>
      </c>
      <c r="E6">
        <v>2</v>
      </c>
      <c r="F6">
        <v>0.25</v>
      </c>
    </row>
    <row r="7" spans="1:15" x14ac:dyDescent="0.2">
      <c r="B7" t="s">
        <v>8</v>
      </c>
      <c r="C7">
        <v>1</v>
      </c>
      <c r="D7">
        <v>0.22</v>
      </c>
      <c r="E7">
        <v>2</v>
      </c>
      <c r="F7">
        <v>0.24</v>
      </c>
    </row>
    <row r="8" spans="1:15" x14ac:dyDescent="0.2">
      <c r="A8" t="s">
        <v>9</v>
      </c>
      <c r="B8" s="2" t="s">
        <v>10</v>
      </c>
    </row>
    <row r="9" spans="1:15" x14ac:dyDescent="0.2">
      <c r="B9" s="3" t="s">
        <v>11</v>
      </c>
      <c r="C9" s="3" t="s">
        <v>12</v>
      </c>
      <c r="D9" s="3" t="s">
        <v>13</v>
      </c>
      <c r="E9" s="3"/>
      <c r="F9" s="4" t="s">
        <v>14</v>
      </c>
      <c r="G9" s="4" t="s">
        <v>15</v>
      </c>
      <c r="H9" s="4" t="s">
        <v>16</v>
      </c>
      <c r="I9" s="4" t="s">
        <v>17</v>
      </c>
      <c r="J9" s="3"/>
      <c r="K9" s="3" t="s">
        <v>11</v>
      </c>
      <c r="L9" s="3" t="s">
        <v>18</v>
      </c>
      <c r="M9" s="3" t="s">
        <v>19</v>
      </c>
      <c r="N9" s="3" t="s">
        <v>20</v>
      </c>
      <c r="O9" s="3" t="s">
        <v>21</v>
      </c>
    </row>
    <row r="10" spans="1:15" x14ac:dyDescent="0.2">
      <c r="B10" s="3" t="s">
        <v>22</v>
      </c>
      <c r="C10" s="3" t="s">
        <v>4</v>
      </c>
      <c r="D10" s="3" t="s">
        <v>6</v>
      </c>
      <c r="E10" s="3"/>
      <c r="F10" s="3"/>
      <c r="G10" s="3"/>
      <c r="H10" s="3"/>
      <c r="I10" s="3"/>
      <c r="J10" s="3"/>
      <c r="K10" s="3" t="s">
        <v>23</v>
      </c>
      <c r="L10" s="3" t="s">
        <v>4</v>
      </c>
      <c r="M10" s="3" t="s">
        <v>6</v>
      </c>
      <c r="N10" s="3" t="s">
        <v>4</v>
      </c>
      <c r="O10" s="3" t="s">
        <v>6</v>
      </c>
    </row>
    <row r="11" spans="1:15" x14ac:dyDescent="0.2">
      <c r="A11">
        <v>1</v>
      </c>
      <c r="B11">
        <v>60</v>
      </c>
      <c r="C11">
        <v>720</v>
      </c>
      <c r="D11">
        <v>97</v>
      </c>
      <c r="F11">
        <f>ROUND(F6*C11+(1-F6)*D4,0)</f>
        <v>548</v>
      </c>
      <c r="G11">
        <f>ROUND(F6*D11+(1-F6)*D5,0)</f>
        <v>96</v>
      </c>
      <c r="H11">
        <f>ROUND(F7*(C11-D4)+(1-F7)*0,0)</f>
        <v>55</v>
      </c>
      <c r="I11">
        <f>ROUND(F7*(D11-D5)+(1-F7)*0,0)</f>
        <v>0</v>
      </c>
      <c r="K11">
        <v>1</v>
      </c>
      <c r="L11">
        <f>F11</f>
        <v>548</v>
      </c>
      <c r="M11">
        <f>G11</f>
        <v>96</v>
      </c>
      <c r="N11">
        <f>IF(F11+H11&gt;=0,F11+H11,0)</f>
        <v>603</v>
      </c>
      <c r="O11">
        <f>IF(G11+I11&gt;=0,G11+I11,0)</f>
        <v>96</v>
      </c>
    </row>
    <row r="12" spans="1:15" x14ac:dyDescent="0.2">
      <c r="A12">
        <v>2</v>
      </c>
      <c r="B12">
        <v>60</v>
      </c>
      <c r="C12">
        <v>780</v>
      </c>
      <c r="D12">
        <v>99</v>
      </c>
      <c r="F12">
        <f>ROUND(IF(C12&gt;C11,$F$6,$D$6)*C12+(1-IF(C12&gt;C11,$F$6,$D$6))*F11,0)</f>
        <v>606</v>
      </c>
      <c r="G12">
        <f t="shared" ref="G12:G18" si="0">IF(AND(D12=-1,C12=0),G11,ROUND(IF(D12&gt;D11,$F$6,$D$6)*IF(D12&lt;0,0,D12)+(1-IF(D12&gt;D11,$F$6,$D$6))*G11,0))</f>
        <v>97</v>
      </c>
      <c r="H12">
        <f t="shared" ref="H12:H35" si="1">ROUND(IF(C12&gt;C11,$F$7,$D$7)*(C12-F11)+(1-IF(C12&gt;C11,$F$7,$D$7))*H11,0)</f>
        <v>97</v>
      </c>
      <c r="I12">
        <f t="shared" ref="I12:I13" si="2">IF(AND(D12=-1,C12=0),0,ROUND(IF(D12&gt;D11,$F$7,$D$7)*(IF(D12&lt;0,0,D12)-G11)+(1-IF(D12&gt;D11,$F$7,$D$7))*I11,0))</f>
        <v>1</v>
      </c>
      <c r="K12">
        <v>1</v>
      </c>
      <c r="L12">
        <f t="shared" ref="L12:M27" si="3">F12</f>
        <v>606</v>
      </c>
      <c r="M12">
        <f t="shared" si="3"/>
        <v>97</v>
      </c>
      <c r="N12">
        <f t="shared" ref="N12:O26" si="4">IF(F12+H12&gt;=0,F12+H12,0)</f>
        <v>703</v>
      </c>
      <c r="O12">
        <f t="shared" si="4"/>
        <v>98</v>
      </c>
    </row>
    <row r="13" spans="1:15" x14ac:dyDescent="0.2">
      <c r="A13">
        <v>3</v>
      </c>
      <c r="B13">
        <v>60</v>
      </c>
      <c r="C13">
        <v>960</v>
      </c>
      <c r="D13">
        <v>100</v>
      </c>
      <c r="F13">
        <f t="shared" ref="F13:F35" si="5">ROUND(IF(C13&gt;C12,$F$6,$D$6)*C13+(1-IF(C13&gt;C12,$F$6,$D$6))*F12,0)</f>
        <v>695</v>
      </c>
      <c r="G13">
        <f>IF(AND(D13=-1,C13=0),G12,ROUND(IF(D13&gt;D12,$F$6,$D$6)*IF(D13&lt;0,0,D13)+(1-IF(D13&gt;D12,$F$6,$D$6))*G12,0))</f>
        <v>98</v>
      </c>
      <c r="H13">
        <f t="shared" si="1"/>
        <v>159</v>
      </c>
      <c r="I13">
        <f t="shared" si="2"/>
        <v>1</v>
      </c>
      <c r="K13">
        <v>1</v>
      </c>
      <c r="L13">
        <f t="shared" si="3"/>
        <v>695</v>
      </c>
      <c r="M13">
        <f t="shared" si="3"/>
        <v>98</v>
      </c>
      <c r="N13">
        <f t="shared" si="4"/>
        <v>854</v>
      </c>
      <c r="O13">
        <f t="shared" si="4"/>
        <v>99</v>
      </c>
    </row>
    <row r="14" spans="1:15" x14ac:dyDescent="0.2">
      <c r="A14">
        <v>4</v>
      </c>
      <c r="B14">
        <v>60</v>
      </c>
      <c r="C14">
        <v>720</v>
      </c>
      <c r="D14">
        <v>105</v>
      </c>
      <c r="F14">
        <f t="shared" si="5"/>
        <v>700</v>
      </c>
      <c r="G14">
        <f t="shared" si="0"/>
        <v>100</v>
      </c>
      <c r="H14">
        <f t="shared" si="1"/>
        <v>130</v>
      </c>
      <c r="I14">
        <f>IF(AND(D14=-1,C14=0),0,ROUND(IF(D14&gt;D13,$F$7,$D$7)*(IF(D14&lt;0,0,D14)-G13)+(1-IF(D14&gt;D13,$F$7,$D$7))*I13,0))</f>
        <v>2</v>
      </c>
      <c r="K14">
        <v>1</v>
      </c>
      <c r="L14">
        <f t="shared" si="3"/>
        <v>700</v>
      </c>
      <c r="M14">
        <f t="shared" si="3"/>
        <v>100</v>
      </c>
      <c r="N14">
        <f t="shared" si="4"/>
        <v>830</v>
      </c>
      <c r="O14">
        <f t="shared" si="4"/>
        <v>102</v>
      </c>
    </row>
    <row r="15" spans="1:15" x14ac:dyDescent="0.2">
      <c r="A15">
        <v>5</v>
      </c>
      <c r="B15">
        <v>60</v>
      </c>
      <c r="C15" s="4">
        <v>720</v>
      </c>
      <c r="D15">
        <v>100</v>
      </c>
      <c r="F15">
        <f t="shared" si="5"/>
        <v>704</v>
      </c>
      <c r="G15">
        <f t="shared" si="0"/>
        <v>100</v>
      </c>
      <c r="H15">
        <f t="shared" si="1"/>
        <v>106</v>
      </c>
      <c r="I15">
        <f t="shared" ref="I15:I16" si="6">IF(AND(D15=-1,C15=0),0,ROUND(IF(D15&gt;D14,$F$7,$D$7)*(IF(D15&lt;0,0,D15)-G14)+(1-IF(D15&gt;D14,$F$7,$D$7))*I14,0))</f>
        <v>2</v>
      </c>
      <c r="K15">
        <v>1</v>
      </c>
      <c r="L15">
        <f t="shared" si="3"/>
        <v>704</v>
      </c>
      <c r="M15">
        <f t="shared" si="3"/>
        <v>100</v>
      </c>
      <c r="N15">
        <f t="shared" si="4"/>
        <v>810</v>
      </c>
      <c r="O15">
        <f t="shared" si="4"/>
        <v>102</v>
      </c>
    </row>
    <row r="16" spans="1:15" x14ac:dyDescent="0.2">
      <c r="A16">
        <v>6</v>
      </c>
      <c r="B16">
        <v>60</v>
      </c>
      <c r="C16" s="4">
        <v>540</v>
      </c>
      <c r="D16">
        <v>100</v>
      </c>
      <c r="F16">
        <f t="shared" si="5"/>
        <v>670</v>
      </c>
      <c r="G16">
        <f t="shared" si="0"/>
        <v>100</v>
      </c>
      <c r="H16">
        <f t="shared" si="1"/>
        <v>47</v>
      </c>
      <c r="I16">
        <f t="shared" si="6"/>
        <v>2</v>
      </c>
      <c r="K16">
        <v>1</v>
      </c>
      <c r="L16">
        <f t="shared" si="3"/>
        <v>670</v>
      </c>
      <c r="M16">
        <f t="shared" si="3"/>
        <v>100</v>
      </c>
      <c r="N16">
        <f t="shared" si="4"/>
        <v>717</v>
      </c>
      <c r="O16">
        <f t="shared" si="4"/>
        <v>102</v>
      </c>
    </row>
    <row r="17" spans="1:15" x14ac:dyDescent="0.2">
      <c r="A17">
        <v>7</v>
      </c>
      <c r="B17">
        <v>60</v>
      </c>
      <c r="C17" s="4">
        <v>0</v>
      </c>
      <c r="D17">
        <v>-1</v>
      </c>
      <c r="F17">
        <f t="shared" si="5"/>
        <v>529</v>
      </c>
      <c r="G17">
        <f>IF(AND(D17=-1,C17=0),G16,ROUND(IF(D17&gt;D16,$F$6,$D$6)*IF(D17&lt;0,0,D17)+(1-IF(D17&gt;D16,$F$6,$D$6))*G16,0))</f>
        <v>100</v>
      </c>
      <c r="H17">
        <f t="shared" si="1"/>
        <v>-111</v>
      </c>
      <c r="I17">
        <f>IF(AND(D17=-1,C17=0),0,ROUND(IF(D17&gt;D16,$F$7,$D$7)*(IF(D17&lt;0,0,D17)-G16)+(1-IF(D17&gt;D16,$F$7,$D$7))*I16,0))</f>
        <v>0</v>
      </c>
      <c r="K17">
        <v>1</v>
      </c>
      <c r="L17">
        <f t="shared" si="3"/>
        <v>529</v>
      </c>
      <c r="M17">
        <f t="shared" si="3"/>
        <v>100</v>
      </c>
      <c r="N17">
        <f t="shared" si="4"/>
        <v>418</v>
      </c>
      <c r="O17">
        <f t="shared" si="4"/>
        <v>100</v>
      </c>
    </row>
    <row r="18" spans="1:15" x14ac:dyDescent="0.2">
      <c r="A18">
        <v>8</v>
      </c>
      <c r="B18">
        <v>60</v>
      </c>
      <c r="C18">
        <v>120</v>
      </c>
      <c r="D18">
        <v>87</v>
      </c>
      <c r="F18">
        <f t="shared" si="5"/>
        <v>427</v>
      </c>
      <c r="G18">
        <f t="shared" si="0"/>
        <v>97</v>
      </c>
      <c r="H18">
        <f t="shared" si="1"/>
        <v>-183</v>
      </c>
      <c r="I18">
        <f t="shared" ref="I18:I35" si="7">IF(AND(D18=-1,C18=0),0,ROUND(IF(D18&gt;D17,$F$7,$D$7)*(IF(D18&lt;0,0,D18)-G17)+(1-IF(D18&gt;D17,$F$7,$D$7))*I17,0))</f>
        <v>-3</v>
      </c>
      <c r="K18">
        <v>1</v>
      </c>
      <c r="L18">
        <f t="shared" si="3"/>
        <v>427</v>
      </c>
      <c r="M18">
        <f t="shared" si="3"/>
        <v>97</v>
      </c>
      <c r="N18">
        <f t="shared" si="4"/>
        <v>244</v>
      </c>
      <c r="O18">
        <f t="shared" si="4"/>
        <v>94</v>
      </c>
    </row>
    <row r="19" spans="1:15" x14ac:dyDescent="0.2">
      <c r="A19">
        <v>9</v>
      </c>
      <c r="B19">
        <v>60</v>
      </c>
      <c r="C19" s="4">
        <v>840</v>
      </c>
      <c r="D19">
        <v>93</v>
      </c>
      <c r="F19">
        <f t="shared" si="5"/>
        <v>530</v>
      </c>
      <c r="G19">
        <f>IF(AND(D19=-1,C19=0),G18,ROUND(IF(D19&gt;D18,$F$6,$D$6)*IF(D19&lt;0,0,D19)+(1-IF(D19&gt;D18,$F$6,$D$6))*G18,0))</f>
        <v>96</v>
      </c>
      <c r="H19">
        <f t="shared" si="1"/>
        <v>-40</v>
      </c>
      <c r="I19">
        <f t="shared" si="7"/>
        <v>-3</v>
      </c>
      <c r="K19">
        <v>1</v>
      </c>
      <c r="L19">
        <f t="shared" si="3"/>
        <v>530</v>
      </c>
      <c r="M19">
        <f t="shared" si="3"/>
        <v>96</v>
      </c>
      <c r="N19">
        <f t="shared" si="4"/>
        <v>490</v>
      </c>
      <c r="O19">
        <f t="shared" si="4"/>
        <v>93</v>
      </c>
    </row>
    <row r="20" spans="1:15" x14ac:dyDescent="0.2">
      <c r="A20">
        <v>10</v>
      </c>
      <c r="B20">
        <v>60</v>
      </c>
      <c r="C20" s="4">
        <v>960</v>
      </c>
      <c r="D20">
        <v>99</v>
      </c>
      <c r="F20">
        <f t="shared" si="5"/>
        <v>638</v>
      </c>
      <c r="G20">
        <f>IF(AND(D20=-1,C20=0),G19,ROUND(IF(D20&gt;D19,$F$6,$D$6)*IF(D20&lt;0,0,D20)+(1-IF(D20&gt;D19,$F$6,$D$6))*G19,0))</f>
        <v>97</v>
      </c>
      <c r="H20">
        <f t="shared" si="1"/>
        <v>73</v>
      </c>
      <c r="I20">
        <f t="shared" si="7"/>
        <v>-2</v>
      </c>
      <c r="K20">
        <v>1</v>
      </c>
      <c r="L20">
        <f t="shared" si="3"/>
        <v>638</v>
      </c>
      <c r="M20">
        <f t="shared" si="3"/>
        <v>97</v>
      </c>
      <c r="N20">
        <f t="shared" si="4"/>
        <v>711</v>
      </c>
      <c r="O20">
        <f t="shared" si="4"/>
        <v>95</v>
      </c>
    </row>
    <row r="21" spans="1:15" x14ac:dyDescent="0.2">
      <c r="A21">
        <v>11</v>
      </c>
      <c r="B21">
        <v>60</v>
      </c>
      <c r="C21" s="4">
        <v>480</v>
      </c>
      <c r="D21">
        <v>103</v>
      </c>
      <c r="F21">
        <f t="shared" si="5"/>
        <v>605</v>
      </c>
      <c r="G21">
        <f t="shared" ref="G21:G35" si="8">IF(AND(D21=-1,C21=0),G20,ROUND(IF(D21&gt;D20,$F$6,$D$6)*IF(D21&lt;0,0,D21)+(1-IF(D21&gt;D20,$F$6,$D$6))*G20,0))</f>
        <v>99</v>
      </c>
      <c r="H21">
        <f t="shared" si="1"/>
        <v>22</v>
      </c>
      <c r="I21">
        <f t="shared" si="7"/>
        <v>0</v>
      </c>
      <c r="K21">
        <v>1</v>
      </c>
      <c r="L21">
        <f t="shared" si="3"/>
        <v>605</v>
      </c>
      <c r="M21">
        <f t="shared" si="3"/>
        <v>99</v>
      </c>
      <c r="N21">
        <f t="shared" si="4"/>
        <v>627</v>
      </c>
      <c r="O21">
        <f t="shared" si="4"/>
        <v>99</v>
      </c>
    </row>
    <row r="22" spans="1:15" x14ac:dyDescent="0.2">
      <c r="A22">
        <v>12</v>
      </c>
      <c r="B22">
        <v>60</v>
      </c>
      <c r="C22" s="4">
        <v>0</v>
      </c>
      <c r="D22">
        <v>-1</v>
      </c>
      <c r="F22">
        <f t="shared" si="5"/>
        <v>478</v>
      </c>
      <c r="G22">
        <f t="shared" si="8"/>
        <v>99</v>
      </c>
      <c r="H22">
        <f t="shared" si="1"/>
        <v>-116</v>
      </c>
      <c r="I22">
        <f t="shared" si="7"/>
        <v>0</v>
      </c>
      <c r="K22">
        <v>1</v>
      </c>
      <c r="L22">
        <f t="shared" si="3"/>
        <v>478</v>
      </c>
      <c r="M22">
        <f t="shared" si="3"/>
        <v>99</v>
      </c>
      <c r="N22">
        <f t="shared" si="4"/>
        <v>362</v>
      </c>
      <c r="O22">
        <f t="shared" si="4"/>
        <v>99</v>
      </c>
    </row>
    <row r="23" spans="1:15" x14ac:dyDescent="0.2">
      <c r="A23">
        <v>13</v>
      </c>
      <c r="B23">
        <v>60</v>
      </c>
      <c r="C23">
        <v>0</v>
      </c>
      <c r="D23">
        <v>-1</v>
      </c>
      <c r="F23">
        <f t="shared" si="5"/>
        <v>378</v>
      </c>
      <c r="G23">
        <f t="shared" si="8"/>
        <v>99</v>
      </c>
      <c r="H23">
        <f t="shared" si="1"/>
        <v>-196</v>
      </c>
      <c r="I23">
        <f t="shared" si="7"/>
        <v>0</v>
      </c>
      <c r="K23">
        <v>1</v>
      </c>
      <c r="L23">
        <f t="shared" si="3"/>
        <v>378</v>
      </c>
      <c r="M23">
        <f t="shared" si="3"/>
        <v>99</v>
      </c>
      <c r="N23">
        <f t="shared" si="4"/>
        <v>182</v>
      </c>
      <c r="O23">
        <f t="shared" si="4"/>
        <v>99</v>
      </c>
    </row>
    <row r="24" spans="1:15" x14ac:dyDescent="0.2">
      <c r="A24">
        <v>14</v>
      </c>
      <c r="B24">
        <v>60</v>
      </c>
      <c r="C24">
        <v>0</v>
      </c>
      <c r="D24">
        <v>-1</v>
      </c>
      <c r="F24">
        <f t="shared" si="5"/>
        <v>299</v>
      </c>
      <c r="G24">
        <f t="shared" si="8"/>
        <v>99</v>
      </c>
      <c r="H24">
        <f t="shared" si="1"/>
        <v>-236</v>
      </c>
      <c r="I24">
        <f t="shared" si="7"/>
        <v>0</v>
      </c>
      <c r="K24">
        <v>1</v>
      </c>
      <c r="L24">
        <f t="shared" si="3"/>
        <v>299</v>
      </c>
      <c r="M24">
        <f t="shared" si="3"/>
        <v>99</v>
      </c>
      <c r="N24">
        <f t="shared" si="4"/>
        <v>63</v>
      </c>
      <c r="O24">
        <f t="shared" si="4"/>
        <v>99</v>
      </c>
    </row>
    <row r="25" spans="1:15" x14ac:dyDescent="0.2">
      <c r="A25">
        <v>15</v>
      </c>
      <c r="B25">
        <v>60</v>
      </c>
      <c r="C25">
        <v>0</v>
      </c>
      <c r="D25">
        <v>-1</v>
      </c>
      <c r="F25">
        <f t="shared" si="5"/>
        <v>236</v>
      </c>
      <c r="G25">
        <f t="shared" si="8"/>
        <v>99</v>
      </c>
      <c r="H25">
        <f t="shared" si="1"/>
        <v>-250</v>
      </c>
      <c r="I25">
        <f t="shared" si="7"/>
        <v>0</v>
      </c>
      <c r="K25">
        <v>1</v>
      </c>
      <c r="L25">
        <f t="shared" si="3"/>
        <v>236</v>
      </c>
      <c r="M25">
        <f t="shared" si="3"/>
        <v>99</v>
      </c>
      <c r="N25">
        <f t="shared" si="4"/>
        <v>0</v>
      </c>
      <c r="O25">
        <f t="shared" si="4"/>
        <v>99</v>
      </c>
    </row>
    <row r="26" spans="1:15" x14ac:dyDescent="0.2">
      <c r="A26">
        <v>16</v>
      </c>
      <c r="B26">
        <v>60</v>
      </c>
      <c r="C26">
        <v>600</v>
      </c>
      <c r="D26">
        <v>105</v>
      </c>
      <c r="F26">
        <f t="shared" si="5"/>
        <v>327</v>
      </c>
      <c r="G26">
        <f t="shared" si="8"/>
        <v>101</v>
      </c>
      <c r="H26">
        <f t="shared" si="1"/>
        <v>-103</v>
      </c>
      <c r="I26">
        <f t="shared" si="7"/>
        <v>1</v>
      </c>
      <c r="K26">
        <v>1</v>
      </c>
      <c r="L26">
        <f t="shared" si="3"/>
        <v>327</v>
      </c>
      <c r="M26">
        <f t="shared" si="3"/>
        <v>101</v>
      </c>
      <c r="N26">
        <f t="shared" si="4"/>
        <v>224</v>
      </c>
      <c r="O26">
        <f t="shared" si="4"/>
        <v>102</v>
      </c>
    </row>
    <row r="27" spans="1:15" x14ac:dyDescent="0.2">
      <c r="A27">
        <v>17</v>
      </c>
      <c r="B27">
        <v>60</v>
      </c>
      <c r="C27">
        <v>420</v>
      </c>
      <c r="D27">
        <v>86</v>
      </c>
      <c r="F27">
        <f t="shared" si="5"/>
        <v>347</v>
      </c>
      <c r="G27">
        <f t="shared" si="8"/>
        <v>98</v>
      </c>
      <c r="H27">
        <f t="shared" si="1"/>
        <v>-60</v>
      </c>
      <c r="I27">
        <f t="shared" si="7"/>
        <v>-3</v>
      </c>
      <c r="K27">
        <v>1</v>
      </c>
      <c r="L27">
        <f t="shared" si="3"/>
        <v>347</v>
      </c>
      <c r="M27">
        <f t="shared" si="3"/>
        <v>98</v>
      </c>
      <c r="N27">
        <f t="shared" ref="N27:O52" si="9">F27+H27</f>
        <v>287</v>
      </c>
      <c r="O27">
        <f t="shared" si="9"/>
        <v>95</v>
      </c>
    </row>
    <row r="28" spans="1:15" x14ac:dyDescent="0.2">
      <c r="A28">
        <v>18</v>
      </c>
      <c r="B28">
        <v>60</v>
      </c>
      <c r="C28">
        <v>420</v>
      </c>
      <c r="D28">
        <v>73</v>
      </c>
      <c r="F28">
        <f t="shared" si="5"/>
        <v>362</v>
      </c>
      <c r="G28">
        <f t="shared" si="8"/>
        <v>93</v>
      </c>
      <c r="H28">
        <f t="shared" si="1"/>
        <v>-31</v>
      </c>
      <c r="I28">
        <f t="shared" si="7"/>
        <v>-8</v>
      </c>
      <c r="K28">
        <v>1</v>
      </c>
      <c r="L28">
        <f t="shared" ref="L28:M53" si="10">F28</f>
        <v>362</v>
      </c>
      <c r="M28">
        <f t="shared" si="10"/>
        <v>93</v>
      </c>
      <c r="N28">
        <f t="shared" si="9"/>
        <v>331</v>
      </c>
      <c r="O28">
        <f t="shared" si="9"/>
        <v>85</v>
      </c>
    </row>
    <row r="29" spans="1:15" x14ac:dyDescent="0.2">
      <c r="A29">
        <v>19</v>
      </c>
      <c r="B29">
        <v>60</v>
      </c>
      <c r="C29">
        <v>120</v>
      </c>
      <c r="D29">
        <v>48</v>
      </c>
      <c r="F29">
        <f t="shared" si="5"/>
        <v>311</v>
      </c>
      <c r="G29">
        <f t="shared" si="8"/>
        <v>84</v>
      </c>
      <c r="H29">
        <f t="shared" si="1"/>
        <v>-77</v>
      </c>
      <c r="I29">
        <f t="shared" si="7"/>
        <v>-16</v>
      </c>
      <c r="K29">
        <v>1</v>
      </c>
      <c r="L29">
        <f t="shared" si="10"/>
        <v>311</v>
      </c>
      <c r="M29">
        <f t="shared" si="10"/>
        <v>84</v>
      </c>
      <c r="N29">
        <f t="shared" si="9"/>
        <v>234</v>
      </c>
      <c r="O29">
        <f t="shared" si="9"/>
        <v>68</v>
      </c>
    </row>
    <row r="30" spans="1:15" x14ac:dyDescent="0.2">
      <c r="A30">
        <v>20</v>
      </c>
      <c r="B30">
        <v>60</v>
      </c>
      <c r="C30">
        <v>60</v>
      </c>
      <c r="D30">
        <v>0</v>
      </c>
      <c r="F30">
        <f t="shared" si="5"/>
        <v>258</v>
      </c>
      <c r="G30">
        <f t="shared" si="8"/>
        <v>66</v>
      </c>
      <c r="H30">
        <f t="shared" si="1"/>
        <v>-115</v>
      </c>
      <c r="I30">
        <f t="shared" si="7"/>
        <v>-31</v>
      </c>
      <c r="K30">
        <v>1</v>
      </c>
      <c r="L30">
        <f t="shared" si="10"/>
        <v>258</v>
      </c>
      <c r="M30">
        <f t="shared" si="10"/>
        <v>66</v>
      </c>
      <c r="N30">
        <f t="shared" si="9"/>
        <v>143</v>
      </c>
      <c r="O30">
        <f t="shared" si="9"/>
        <v>35</v>
      </c>
    </row>
    <row r="31" spans="1:15" x14ac:dyDescent="0.2">
      <c r="A31">
        <v>21</v>
      </c>
      <c r="B31">
        <v>60</v>
      </c>
      <c r="C31">
        <v>0</v>
      </c>
      <c r="D31">
        <v>-1</v>
      </c>
      <c r="F31">
        <f t="shared" si="5"/>
        <v>204</v>
      </c>
      <c r="G31">
        <f t="shared" si="8"/>
        <v>66</v>
      </c>
      <c r="H31">
        <f t="shared" si="1"/>
        <v>-146</v>
      </c>
      <c r="I31">
        <f t="shared" si="7"/>
        <v>0</v>
      </c>
      <c r="K31">
        <v>1</v>
      </c>
      <c r="L31">
        <f t="shared" si="10"/>
        <v>204</v>
      </c>
      <c r="M31">
        <f t="shared" si="10"/>
        <v>66</v>
      </c>
      <c r="N31">
        <f t="shared" si="9"/>
        <v>58</v>
      </c>
      <c r="O31">
        <f t="shared" si="9"/>
        <v>66</v>
      </c>
    </row>
    <row r="32" spans="1:15" x14ac:dyDescent="0.2">
      <c r="A32">
        <v>22</v>
      </c>
      <c r="B32">
        <v>60</v>
      </c>
      <c r="C32">
        <v>0</v>
      </c>
      <c r="D32">
        <v>-1</v>
      </c>
      <c r="F32">
        <f t="shared" si="5"/>
        <v>161</v>
      </c>
      <c r="G32">
        <f t="shared" si="8"/>
        <v>66</v>
      </c>
      <c r="H32">
        <f t="shared" si="1"/>
        <v>-159</v>
      </c>
      <c r="I32">
        <f t="shared" si="7"/>
        <v>0</v>
      </c>
      <c r="K32">
        <v>1</v>
      </c>
      <c r="L32">
        <f t="shared" si="10"/>
        <v>161</v>
      </c>
      <c r="M32">
        <f t="shared" si="10"/>
        <v>66</v>
      </c>
      <c r="N32">
        <f t="shared" si="9"/>
        <v>2</v>
      </c>
      <c r="O32">
        <f t="shared" si="9"/>
        <v>66</v>
      </c>
    </row>
    <row r="33" spans="1:15" x14ac:dyDescent="0.2">
      <c r="A33">
        <v>23</v>
      </c>
      <c r="B33">
        <v>60</v>
      </c>
      <c r="C33">
        <v>120</v>
      </c>
      <c r="D33">
        <v>20</v>
      </c>
      <c r="F33">
        <f t="shared" si="5"/>
        <v>151</v>
      </c>
      <c r="G33">
        <f t="shared" si="8"/>
        <v>55</v>
      </c>
      <c r="H33">
        <f t="shared" si="1"/>
        <v>-131</v>
      </c>
      <c r="I33">
        <f t="shared" si="7"/>
        <v>-11</v>
      </c>
      <c r="K33">
        <v>1</v>
      </c>
      <c r="L33">
        <f t="shared" si="10"/>
        <v>151</v>
      </c>
      <c r="M33">
        <f t="shared" si="10"/>
        <v>55</v>
      </c>
      <c r="N33">
        <f t="shared" si="9"/>
        <v>20</v>
      </c>
      <c r="O33">
        <f t="shared" si="9"/>
        <v>44</v>
      </c>
    </row>
    <row r="34" spans="1:15" x14ac:dyDescent="0.2">
      <c r="A34">
        <v>24</v>
      </c>
      <c r="B34">
        <v>60</v>
      </c>
      <c r="C34">
        <v>180</v>
      </c>
      <c r="D34">
        <v>35</v>
      </c>
      <c r="F34">
        <f t="shared" si="5"/>
        <v>158</v>
      </c>
      <c r="G34">
        <f t="shared" si="8"/>
        <v>50</v>
      </c>
      <c r="H34">
        <f t="shared" si="1"/>
        <v>-93</v>
      </c>
      <c r="I34">
        <f t="shared" si="7"/>
        <v>-13</v>
      </c>
      <c r="K34">
        <v>1</v>
      </c>
      <c r="L34">
        <f t="shared" si="10"/>
        <v>158</v>
      </c>
      <c r="M34">
        <f t="shared" si="10"/>
        <v>50</v>
      </c>
      <c r="N34">
        <f t="shared" si="9"/>
        <v>65</v>
      </c>
      <c r="O34">
        <f t="shared" si="9"/>
        <v>37</v>
      </c>
    </row>
    <row r="35" spans="1:15" x14ac:dyDescent="0.2">
      <c r="A35">
        <v>25</v>
      </c>
      <c r="B35">
        <v>60</v>
      </c>
      <c r="C35">
        <v>240</v>
      </c>
      <c r="D35">
        <v>44</v>
      </c>
      <c r="F35">
        <f t="shared" si="5"/>
        <v>179</v>
      </c>
      <c r="G35">
        <f t="shared" si="8"/>
        <v>49</v>
      </c>
      <c r="H35">
        <f t="shared" si="1"/>
        <v>-51</v>
      </c>
      <c r="I35">
        <f t="shared" si="7"/>
        <v>-11</v>
      </c>
      <c r="K35">
        <v>1</v>
      </c>
      <c r="L35">
        <f t="shared" si="10"/>
        <v>179</v>
      </c>
      <c r="M35">
        <f t="shared" si="10"/>
        <v>49</v>
      </c>
      <c r="N35">
        <f t="shared" si="9"/>
        <v>128</v>
      </c>
      <c r="O35">
        <f t="shared" si="9"/>
        <v>38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DUA-36,-37</vt:lpstr>
    </vt:vector>
  </TitlesOfParts>
  <Company>Innenverwaltung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Bräuner, Thomas (RPT)</dc:creator>
  <cp:lastModifiedBy>Bräuner, Thomas (RPT)</cp:lastModifiedBy>
  <dcterms:created xsi:type="dcterms:W3CDTF">2015-04-16T07:23:21Z</dcterms:created>
  <dcterms:modified xsi:type="dcterms:W3CDTF">2015-04-16T07:24:21Z</dcterms:modified>
</cp:coreProperties>
</file>